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2E0906B9-EB15-47A0-8B05-33641E6DB72D}"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3" i="8"/>
  <c r="C47" i="8"/>
  <c r="C59" i="8"/>
  <c r="C58" i="8" s="1"/>
  <c r="C60" i="8"/>
  <c r="C61" i="8"/>
  <c r="C62" i="8"/>
  <c r="C63" i="8"/>
  <c r="D47" i="8"/>
  <c r="D60" i="8" s="1"/>
  <c r="D63" i="8"/>
  <c r="E63" i="8"/>
  <c r="F63" i="8"/>
  <c r="G63" i="8"/>
  <c r="H63" i="8"/>
  <c r="I63" i="8"/>
  <c r="J63" i="8"/>
  <c r="K63" i="8"/>
  <c r="L63" i="8"/>
  <c r="M63" i="8"/>
  <c r="N63" i="8"/>
  <c r="O63" i="8"/>
  <c r="P63" i="8"/>
  <c r="Q63" i="8"/>
  <c r="R63" i="8"/>
  <c r="B48" i="8"/>
  <c r="B57" i="8" s="1"/>
  <c r="B65" i="8"/>
  <c r="B75" i="8" s="1"/>
  <c r="B68" i="8"/>
  <c r="B76" i="8" s="1"/>
  <c r="B81" i="8"/>
  <c r="C48" i="8"/>
  <c r="C57" i="8"/>
  <c r="C78" i="8" s="1"/>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s="1"/>
  <c r="F81" i="8"/>
  <c r="G65" i="8"/>
  <c r="G75" i="8"/>
  <c r="G68" i="8"/>
  <c r="G76" i="8"/>
  <c r="G81" i="8"/>
  <c r="H65" i="8"/>
  <c r="H75" i="8" s="1"/>
  <c r="H68" i="8"/>
  <c r="H76" i="8" s="1"/>
  <c r="H81" i="8"/>
  <c r="I65" i="8"/>
  <c r="I75" i="8" s="1"/>
  <c r="I68" i="8"/>
  <c r="I76" i="8" s="1"/>
  <c r="I81" i="8"/>
  <c r="J65" i="8"/>
  <c r="J75" i="8" s="1"/>
  <c r="J68" i="8"/>
  <c r="J76" i="8" s="1"/>
  <c r="J81" i="8"/>
  <c r="K65" i="8"/>
  <c r="K75" i="8" s="1"/>
  <c r="K68" i="8"/>
  <c r="K76" i="8" s="1"/>
  <c r="K81" i="8"/>
  <c r="L65" i="8"/>
  <c r="L75" i="8"/>
  <c r="L68" i="8"/>
  <c r="L76" i="8" s="1"/>
  <c r="L81" i="8"/>
  <c r="M65" i="8"/>
  <c r="M75" i="8" s="1"/>
  <c r="M68" i="8"/>
  <c r="M76" i="8" s="1"/>
  <c r="M81" i="8"/>
  <c r="N65" i="8"/>
  <c r="N75" i="8" s="1"/>
  <c r="N68" i="8"/>
  <c r="N76" i="8" s="1"/>
  <c r="N81" i="8"/>
  <c r="O65" i="8"/>
  <c r="O75" i="8" s="1"/>
  <c r="O68" i="8"/>
  <c r="O76" i="8" s="1"/>
  <c r="O81" i="8"/>
  <c r="P65" i="8"/>
  <c r="P75" i="8"/>
  <c r="P68" i="8"/>
  <c r="P76" i="8" s="1"/>
  <c r="P81" i="8"/>
  <c r="Q65" i="8"/>
  <c r="Q75" i="8" s="1"/>
  <c r="Q68" i="8"/>
  <c r="Q76" i="8" s="1"/>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66" i="8" l="1"/>
  <c r="E66" i="8" s="1"/>
  <c r="F66" i="8" s="1"/>
  <c r="G66" i="8" s="1"/>
  <c r="H66" i="8" s="1"/>
  <c r="I66" i="8" s="1"/>
  <c r="J66" i="8" s="1"/>
  <c r="K66" i="8" s="1"/>
  <c r="L66" i="8" s="1"/>
  <c r="M66" i="8" s="1"/>
  <c r="N66" i="8" s="1"/>
  <c r="O66" i="8" s="1"/>
  <c r="P66" i="8" s="1"/>
  <c r="Q66" i="8" s="1"/>
  <c r="R66" i="8" s="1"/>
  <c r="S66" i="8" s="1"/>
  <c r="T66" i="8" s="1"/>
  <c r="U66" i="8" s="1"/>
  <c r="V66" i="8" s="1"/>
  <c r="W66" i="8" s="1"/>
  <c r="C64" i="8"/>
  <c r="C67" i="8" s="1"/>
  <c r="D48" i="8"/>
  <c r="D57" i="8" s="1"/>
  <c r="D79" i="8" s="1"/>
  <c r="B62" i="8"/>
  <c r="D62" i="8"/>
  <c r="C74" i="8"/>
  <c r="C69" i="8"/>
  <c r="B79" i="8"/>
  <c r="C79" i="8"/>
  <c r="D59" i="8"/>
  <c r="B61" i="8"/>
  <c r="B60" i="8"/>
  <c r="E47" i="8"/>
  <c r="D61" i="8"/>
  <c r="B58" i="8" l="1"/>
  <c r="B78" i="8"/>
  <c r="B64" i="8"/>
  <c r="B67" i="8" s="1"/>
  <c r="E61" i="8"/>
  <c r="F47" i="8"/>
  <c r="E62" i="8"/>
  <c r="E48" i="8"/>
  <c r="E57" i="8" s="1"/>
  <c r="E59" i="8"/>
  <c r="E60" i="8"/>
  <c r="C70" i="8"/>
  <c r="C71" i="8" s="1"/>
  <c r="D58" i="8"/>
  <c r="E58" i="8" l="1"/>
  <c r="E79" i="8"/>
  <c r="E64" i="8"/>
  <c r="E67" i="8" s="1"/>
  <c r="E78" i="8"/>
  <c r="B74" i="8"/>
  <c r="B69" i="8"/>
  <c r="D64" i="8"/>
  <c r="D67" i="8" s="1"/>
  <c r="D78" i="8"/>
  <c r="F62" i="8"/>
  <c r="F59" i="8"/>
  <c r="F60" i="8"/>
  <c r="F48" i="8"/>
  <c r="F57" i="8" s="1"/>
  <c r="F61" i="8"/>
  <c r="G47" i="8"/>
  <c r="F79" i="8" l="1"/>
  <c r="F78" i="8"/>
  <c r="E74" i="8"/>
  <c r="E69" i="8"/>
  <c r="D74" i="8"/>
  <c r="D69" i="8"/>
  <c r="G59" i="8"/>
  <c r="G60" i="8"/>
  <c r="G61" i="8"/>
  <c r="H47" i="8"/>
  <c r="G62" i="8"/>
  <c r="G48" i="8"/>
  <c r="G57" i="8" s="1"/>
  <c r="F58" i="8"/>
  <c r="F64" i="8" s="1"/>
  <c r="F67" i="8" s="1"/>
  <c r="B70" i="8"/>
  <c r="B71" i="8"/>
  <c r="F74" i="8" l="1"/>
  <c r="F69" i="8"/>
  <c r="G58" i="8"/>
  <c r="B77" i="8"/>
  <c r="B82" i="8" s="1"/>
  <c r="G64" i="8"/>
  <c r="G67" i="8" s="1"/>
  <c r="G79" i="8"/>
  <c r="G78" i="8"/>
  <c r="E70" i="8"/>
  <c r="E71" i="8" s="1"/>
  <c r="H60" i="8"/>
  <c r="H48" i="8"/>
  <c r="H57" i="8" s="1"/>
  <c r="H61" i="8"/>
  <c r="I47" i="8"/>
  <c r="H62" i="8"/>
  <c r="H59" i="8"/>
  <c r="D70" i="8"/>
  <c r="B83" i="8" l="1"/>
  <c r="B87" i="8"/>
  <c r="H58" i="8"/>
  <c r="H79" i="8"/>
  <c r="F70" i="8"/>
  <c r="F71" i="8"/>
  <c r="D71" i="8"/>
  <c r="I61" i="8"/>
  <c r="J47" i="8"/>
  <c r="I62" i="8"/>
  <c r="I48" i="8"/>
  <c r="I57" i="8" s="1"/>
  <c r="I59" i="8"/>
  <c r="I60" i="8"/>
  <c r="G74" i="8"/>
  <c r="G69" i="8"/>
  <c r="C77" i="8"/>
  <c r="C82" i="8" s="1"/>
  <c r="C85" i="8" s="1"/>
  <c r="C83" i="8" l="1"/>
  <c r="C88" i="8" s="1"/>
  <c r="J62" i="8"/>
  <c r="J59" i="8"/>
  <c r="J60" i="8"/>
  <c r="J48" i="8"/>
  <c r="J57" i="8" s="1"/>
  <c r="J61" i="8"/>
  <c r="K47" i="8"/>
  <c r="D77" i="8"/>
  <c r="D82" i="8" s="1"/>
  <c r="D85" i="8" s="1"/>
  <c r="H78" i="8"/>
  <c r="B88" i="8"/>
  <c r="B85" i="8"/>
  <c r="B86" i="8" s="1"/>
  <c r="I58" i="8"/>
  <c r="I64" i="8" s="1"/>
  <c r="I67" i="8" s="1"/>
  <c r="H64" i="8"/>
  <c r="H67" i="8" s="1"/>
  <c r="G70" i="8"/>
  <c r="G71" i="8" s="1"/>
  <c r="I79" i="8"/>
  <c r="C87" i="8"/>
  <c r="D83" i="8"/>
  <c r="D88" i="8" s="1"/>
  <c r="I78" i="8" l="1"/>
  <c r="D87" i="8"/>
  <c r="E77" i="8"/>
  <c r="E82" i="8" s="1"/>
  <c r="I74" i="8"/>
  <c r="I69" i="8"/>
  <c r="H74" i="8"/>
  <c r="H69" i="8"/>
  <c r="E83" i="8"/>
  <c r="E88" i="8" s="1"/>
  <c r="J79" i="8"/>
  <c r="C86" i="8"/>
  <c r="C89" i="8" s="1"/>
  <c r="K59" i="8"/>
  <c r="K60" i="8"/>
  <c r="K61" i="8"/>
  <c r="L47" i="8"/>
  <c r="K62" i="8"/>
  <c r="K48" i="8"/>
  <c r="K57" i="8" s="1"/>
  <c r="J58" i="8"/>
  <c r="J78" i="8" s="1"/>
  <c r="E85" i="8" l="1"/>
  <c r="E87" i="8"/>
  <c r="F77" i="8"/>
  <c r="L60" i="8"/>
  <c r="L48" i="8"/>
  <c r="L57" i="8" s="1"/>
  <c r="L61" i="8"/>
  <c r="M47" i="8"/>
  <c r="L62" i="8"/>
  <c r="L59" i="8"/>
  <c r="J64" i="8"/>
  <c r="J67" i="8" s="1"/>
  <c r="H70" i="8"/>
  <c r="K79" i="8"/>
  <c r="B89" i="8"/>
  <c r="I70" i="8"/>
  <c r="I71" i="8"/>
  <c r="K58" i="8"/>
  <c r="K78" i="8" s="1"/>
  <c r="D86" i="8"/>
  <c r="F82" i="8" l="1"/>
  <c r="G77" i="8"/>
  <c r="G82" i="8" s="1"/>
  <c r="G85" i="8" s="1"/>
  <c r="D89" i="8"/>
  <c r="E86" i="8"/>
  <c r="K64" i="8"/>
  <c r="K67" i="8" s="1"/>
  <c r="H77" i="8"/>
  <c r="H82" i="8" s="1"/>
  <c r="M61" i="8"/>
  <c r="N47" i="8"/>
  <c r="M62" i="8"/>
  <c r="M48" i="8"/>
  <c r="M57" i="8" s="1"/>
  <c r="M59" i="8"/>
  <c r="M60" i="8"/>
  <c r="J74" i="8"/>
  <c r="J69" i="8"/>
  <c r="L58" i="8"/>
  <c r="L78" i="8" s="1"/>
  <c r="L79" i="8"/>
  <c r="L64" i="8"/>
  <c r="L67" i="8" s="1"/>
  <c r="H71" i="8"/>
  <c r="F85" i="8" l="1"/>
  <c r="F87" i="8"/>
  <c r="F83" i="8"/>
  <c r="F88" i="8" s="1"/>
  <c r="G87" i="8"/>
  <c r="G83" i="8"/>
  <c r="G88" i="8" s="1"/>
  <c r="N62" i="8"/>
  <c r="N59" i="8"/>
  <c r="N60" i="8"/>
  <c r="N48" i="8"/>
  <c r="N57" i="8" s="1"/>
  <c r="N61" i="8"/>
  <c r="O47" i="8"/>
  <c r="J70" i="8"/>
  <c r="J71" i="8" s="1"/>
  <c r="M58" i="8"/>
  <c r="K74" i="8"/>
  <c r="K69" i="8"/>
  <c r="M79" i="8"/>
  <c r="M64" i="8"/>
  <c r="M67" i="8" s="1"/>
  <c r="M78" i="8"/>
  <c r="H85" i="8"/>
  <c r="H87" i="8"/>
  <c r="I87" i="8"/>
  <c r="H83" i="8"/>
  <c r="H88" i="8" s="1"/>
  <c r="I83" i="8"/>
  <c r="E89" i="8"/>
  <c r="F86" i="8"/>
  <c r="L74" i="8"/>
  <c r="L69" i="8"/>
  <c r="I77" i="8"/>
  <c r="I82" i="8" s="1"/>
  <c r="I85" i="8" s="1"/>
  <c r="I88" i="8" l="1"/>
  <c r="F89" i="8"/>
  <c r="G86" i="8"/>
  <c r="G89" i="8" s="1"/>
  <c r="L70" i="8"/>
  <c r="L71" i="8"/>
  <c r="H86" i="8"/>
  <c r="H89" i="8" s="1"/>
  <c r="N79" i="8"/>
  <c r="K70" i="8"/>
  <c r="K71" i="8"/>
  <c r="J77" i="8"/>
  <c r="J82" i="8" s="1"/>
  <c r="J83" i="8" s="1"/>
  <c r="J88" i="8" s="1"/>
  <c r="M74" i="8"/>
  <c r="M69" i="8"/>
  <c r="O59" i="8"/>
  <c r="O60" i="8"/>
  <c r="O61" i="8"/>
  <c r="P47" i="8"/>
  <c r="O62" i="8"/>
  <c r="O48" i="8"/>
  <c r="O57" i="8" s="1"/>
  <c r="N58" i="8"/>
  <c r="N78" i="8" s="1"/>
  <c r="K77" i="8" l="1"/>
  <c r="K82" i="8" s="1"/>
  <c r="K85" i="8"/>
  <c r="K87" i="8"/>
  <c r="K83" i="8"/>
  <c r="K88" i="8" s="1"/>
  <c r="M70" i="8"/>
  <c r="O79" i="8"/>
  <c r="J85" i="8"/>
  <c r="N64" i="8"/>
  <c r="N67" i="8" s="1"/>
  <c r="O58" i="8"/>
  <c r="O64" i="8" s="1"/>
  <c r="O67" i="8" s="1"/>
  <c r="J87" i="8"/>
  <c r="I86" i="8"/>
  <c r="I89" i="8" s="1"/>
  <c r="P60" i="8"/>
  <c r="P48" i="8"/>
  <c r="P57" i="8" s="1"/>
  <c r="P61" i="8"/>
  <c r="Q47" i="8"/>
  <c r="P62" i="8"/>
  <c r="P59" i="8"/>
  <c r="L77" i="8"/>
  <c r="L82" i="8" s="1"/>
  <c r="O78" i="8" l="1"/>
  <c r="O74" i="8"/>
  <c r="O69" i="8"/>
  <c r="Q61" i="8"/>
  <c r="R47" i="8"/>
  <c r="Q62" i="8"/>
  <c r="Q48" i="8"/>
  <c r="Q57" i="8" s="1"/>
  <c r="Q59" i="8"/>
  <c r="Q60" i="8"/>
  <c r="M77" i="8"/>
  <c r="M82" i="8" s="1"/>
  <c r="L85" i="8"/>
  <c r="L86" i="8" s="1"/>
  <c r="L89" i="8" s="1"/>
  <c r="L83" i="8"/>
  <c r="L88" i="8" s="1"/>
  <c r="L87" i="8"/>
  <c r="P58" i="8"/>
  <c r="P79" i="8"/>
  <c r="P64" i="8"/>
  <c r="P67" i="8" s="1"/>
  <c r="P78" i="8"/>
  <c r="J86" i="8"/>
  <c r="J89" i="8" s="1"/>
  <c r="N74" i="8"/>
  <c r="N69" i="8"/>
  <c r="M71" i="8"/>
  <c r="K86" i="8"/>
  <c r="K89" i="8" s="1"/>
  <c r="N70" i="8" l="1"/>
  <c r="N77" i="8" s="1"/>
  <c r="N71" i="8"/>
  <c r="P74" i="8"/>
  <c r="P69" i="8"/>
  <c r="R62" i="8"/>
  <c r="R59" i="8"/>
  <c r="R60" i="8"/>
  <c r="B29" i="8" s="1"/>
  <c r="R61" i="8"/>
  <c r="B32" i="8" s="1"/>
  <c r="R48" i="8"/>
  <c r="R57" i="8" s="1"/>
  <c r="S47" i="8"/>
  <c r="N82" i="8"/>
  <c r="Q58" i="8"/>
  <c r="Q64" i="8" s="1"/>
  <c r="Q67" i="8" s="1"/>
  <c r="M85" i="8"/>
  <c r="M86" i="8" s="1"/>
  <c r="M89" i="8" s="1"/>
  <c r="M83" i="8"/>
  <c r="M88" i="8" s="1"/>
  <c r="M87" i="8"/>
  <c r="Q79" i="8"/>
  <c r="O70" i="8"/>
  <c r="O77" i="8" s="1"/>
  <c r="O82" i="8" s="1"/>
  <c r="Q74" i="8" l="1"/>
  <c r="Q69" i="8"/>
  <c r="O85" i="8"/>
  <c r="O87" i="8"/>
  <c r="O83" i="8"/>
  <c r="O71" i="8"/>
  <c r="P70" i="8"/>
  <c r="P77" i="8" s="1"/>
  <c r="P71" i="8"/>
  <c r="N85" i="8"/>
  <c r="N86" i="8" s="1"/>
  <c r="N89" i="8" s="1"/>
  <c r="N83" i="8"/>
  <c r="N88" i="8" s="1"/>
  <c r="N87" i="8"/>
  <c r="P82" i="8"/>
  <c r="Q78" i="8"/>
  <c r="S59" i="8"/>
  <c r="S60" i="8"/>
  <c r="T47" i="8"/>
  <c r="S48" i="8"/>
  <c r="S57" i="8" s="1"/>
  <c r="S61" i="8"/>
  <c r="S62" i="8"/>
  <c r="R58" i="8"/>
  <c r="B26" i="8" s="1"/>
  <c r="R79" i="8"/>
  <c r="O86" i="8" l="1"/>
  <c r="O89" i="8" s="1"/>
  <c r="T59" i="8"/>
  <c r="T60" i="8"/>
  <c r="U47" i="8"/>
  <c r="T48" i="8"/>
  <c r="T57" i="8" s="1"/>
  <c r="T61" i="8"/>
  <c r="T62" i="8"/>
  <c r="P85" i="8"/>
  <c r="P86" i="8" s="1"/>
  <c r="P89" i="8" s="1"/>
  <c r="P83" i="8"/>
  <c r="P88" i="8" s="1"/>
  <c r="P87" i="8"/>
  <c r="R78" i="8"/>
  <c r="R64" i="8"/>
  <c r="R67" i="8" s="1"/>
  <c r="S58" i="8"/>
  <c r="S78" i="8" s="1"/>
  <c r="Q70" i="8"/>
  <c r="Q77" i="8" s="1"/>
  <c r="Q82" i="8" s="1"/>
  <c r="S79" i="8"/>
  <c r="S64" i="8"/>
  <c r="S67" i="8" s="1"/>
  <c r="O88" i="8"/>
  <c r="Q85" i="8" l="1"/>
  <c r="Q86" i="8" s="1"/>
  <c r="Q89" i="8" s="1"/>
  <c r="Q83" i="8"/>
  <c r="Q88" i="8" s="1"/>
  <c r="Q87" i="8"/>
  <c r="T79" i="8"/>
  <c r="R74" i="8"/>
  <c r="R69" i="8"/>
  <c r="U59" i="8"/>
  <c r="U60" i="8"/>
  <c r="V47" i="8"/>
  <c r="U48" i="8"/>
  <c r="U57" i="8" s="1"/>
  <c r="U61" i="8"/>
  <c r="U62" i="8"/>
  <c r="S74" i="8"/>
  <c r="S69" i="8"/>
  <c r="Q71" i="8"/>
  <c r="T58" i="8"/>
  <c r="T78" i="8" s="1"/>
  <c r="S70" i="8" l="1"/>
  <c r="S71" i="8"/>
  <c r="U79" i="8"/>
  <c r="R70" i="8"/>
  <c r="R77" i="8" s="1"/>
  <c r="R82" i="8" s="1"/>
  <c r="T64" i="8"/>
  <c r="T67" i="8" s="1"/>
  <c r="V59" i="8"/>
  <c r="V60" i="8"/>
  <c r="W47" i="8"/>
  <c r="V48" i="8"/>
  <c r="V57" i="8" s="1"/>
  <c r="V61" i="8"/>
  <c r="V62" i="8"/>
  <c r="U58" i="8"/>
  <c r="U78" i="8" s="1"/>
  <c r="U64" i="8" l="1"/>
  <c r="U67" i="8" s="1"/>
  <c r="R85" i="8"/>
  <c r="R86" i="8" s="1"/>
  <c r="R83" i="8"/>
  <c r="R88" i="8" s="1"/>
  <c r="R87" i="8"/>
  <c r="W59" i="8"/>
  <c r="W60" i="8"/>
  <c r="W48" i="8"/>
  <c r="W57" i="8" s="1"/>
  <c r="W61" i="8"/>
  <c r="W62" i="8"/>
  <c r="T74" i="8"/>
  <c r="T69" i="8"/>
  <c r="U74" i="8"/>
  <c r="U69" i="8"/>
  <c r="V58" i="8"/>
  <c r="R71" i="8"/>
  <c r="V79" i="8"/>
  <c r="V64" i="8"/>
  <c r="V67" i="8" s="1"/>
  <c r="V78" i="8"/>
  <c r="S77" i="8"/>
  <c r="S82" i="8" s="1"/>
  <c r="V74" i="8" l="1"/>
  <c r="V69" i="8"/>
  <c r="U70" i="8"/>
  <c r="W58" i="8"/>
  <c r="S85" i="8"/>
  <c r="S86" i="8" s="1"/>
  <c r="S89" i="8" s="1"/>
  <c r="S83" i="8"/>
  <c r="S88" i="8" s="1"/>
  <c r="S87" i="8"/>
  <c r="T70" i="8"/>
  <c r="T77" i="8" s="1"/>
  <c r="T82" i="8" s="1"/>
  <c r="T71" i="8"/>
  <c r="W79" i="8"/>
  <c r="W78" i="8"/>
  <c r="W64" i="8"/>
  <c r="W67" i="8" s="1"/>
  <c r="R89" i="8"/>
  <c r="G28" i="8"/>
  <c r="U77" i="8" l="1"/>
  <c r="U82" i="8" s="1"/>
  <c r="U85" i="8"/>
  <c r="U83" i="8"/>
  <c r="U87" i="8"/>
  <c r="U71" i="8"/>
  <c r="T85" i="8"/>
  <c r="T86" i="8" s="1"/>
  <c r="T89" i="8" s="1"/>
  <c r="T83" i="8"/>
  <c r="T88" i="8" s="1"/>
  <c r="T87" i="8"/>
  <c r="V70" i="8"/>
  <c r="V77" i="8" s="1"/>
  <c r="V82" i="8" s="1"/>
  <c r="W74" i="8"/>
  <c r="W69" i="8"/>
  <c r="V71" i="8" l="1"/>
  <c r="W70" i="8"/>
  <c r="W77" i="8" s="1"/>
  <c r="W71" i="8"/>
  <c r="V85" i="8"/>
  <c r="V83" i="8"/>
  <c r="V88" i="8" s="1"/>
  <c r="V87" i="8"/>
  <c r="W82" i="8"/>
  <c r="U88" i="8"/>
  <c r="U86" i="8"/>
  <c r="U89" i="8" s="1"/>
  <c r="V86" i="8" l="1"/>
  <c r="V89" i="8" s="1"/>
  <c r="W85" i="8"/>
  <c r="W86" i="8" s="1"/>
  <c r="W89" i="8" s="1"/>
  <c r="G27" i="8" s="1"/>
  <c r="W87" i="8"/>
  <c r="W83" i="8"/>
  <c r="W88" i="8" s="1"/>
  <c r="G26" i="8" s="1"/>
</calcChain>
</file>

<file path=xl/sharedStrings.xml><?xml version="1.0" encoding="utf-8"?>
<sst xmlns="http://schemas.openxmlformats.org/spreadsheetml/2006/main" count="1099" uniqueCount="559">
  <si>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</si>
  <si>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</si>
  <si>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</si>
  <si>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</si>
  <si>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</si>
  <si>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</si>
  <si>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</si>
  <si>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</si>
  <si>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</si>
  <si>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</si>
  <si>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</si>
  <si>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</si>
  <si>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</si>
  <si>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</si>
  <si>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</si>
  <si>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</si>
  <si>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</si>
  <si>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</si>
  <si>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</si>
  <si>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</si>
  <si>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</si>
  <si>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</si>
  <si>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</si>
  <si>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</si>
  <si>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</si>
  <si>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</si>
  <si>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</si>
  <si>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</si>
  <si>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</si>
  <si>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</si>
  <si>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</si>
  <si>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</si>
  <si>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</si>
  <si>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</si>
  <si>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</si>
  <si>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</si>
  <si>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</si>
  <si>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</si>
  <si>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</si>
  <si>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</si>
  <si>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</si>
  <si>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</si>
  <si>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</si>
  <si>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</si>
  <si>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</si>
  <si>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</si>
  <si>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</si>
  <si>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</si>
  <si>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</si>
  <si>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</si>
  <si>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</si>
  <si>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</si>
  <si>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</si>
  <si>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</si>
  <si>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</si>
  <si>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</si>
  <si>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</si>
  <si>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</si>
  <si>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</si>
  <si>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</si>
  <si>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</si>
  <si>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</si>
  <si>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</si>
  <si>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</si>
  <si>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</si>
  <si>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</si>
  <si>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</si>
  <si>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</si>
  <si>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</si>
  <si>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</si>
  <si>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</si>
  <si>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</si>
  <si>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</si>
  <si>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</si>
  <si>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</si>
  <si>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</si>
  <si>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</si>
  <si>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</si>
  <si>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</si>
  <si>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</si>
  <si>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</si>
  <si>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</si>
  <si>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</si>
  <si>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</si>
  <si>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</si>
  <si>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</si>
  <si>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</si>
  <si>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</si>
  <si>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</si>
  <si>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</si>
  <si>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</si>
  <si>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</si>
  <si>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</si>
  <si>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</si>
  <si>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</si>
  <si>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</si>
  <si>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</si>
  <si>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</si>
  <si>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</si>
  <si>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</si>
  <si>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</si>
  <si>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</si>
  <si>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</si>
  <si>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</si>
  <si>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</si>
  <si>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</si>
  <si>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</si>
  <si>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</si>
  <si>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</si>
  <si>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</si>
  <si>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</si>
  <si>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</si>
  <si>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</si>
  <si>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</si>
  <si>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</si>
  <si>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</si>
  <si>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</si>
  <si>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</si>
  <si>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</si>
  <si>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</si>
  <si>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</si>
  <si>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</si>
  <si>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</si>
  <si>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</si>
  <si>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</si>
  <si>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</si>
  <si>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</si>
  <si>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</si>
  <si>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</si>
  <si>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</si>
  <si>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</si>
  <si>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</si>
  <si>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</si>
  <si>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</si>
  <si>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</si>
  <si>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</si>
  <si>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</si>
  <si>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</si>
  <si>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</si>
  <si>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</si>
  <si>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</si>
  <si>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</si>
  <si>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</si>
  <si>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</si>
  <si>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</si>
  <si>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</si>
  <si>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</si>
  <si>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</si>
  <si>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</si>
  <si>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</si>
  <si>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</si>
  <si>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</si>
  <si>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</si>
  <si>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</si>
  <si>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</si>
  <si>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</si>
  <si>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</si>
  <si>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</si>
  <si>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</si>
  <si>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</si>
  <si>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</si>
  <si>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</si>
  <si>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</si>
  <si>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</si>
  <si>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</si>
  <si>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</si>
  <si>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</si>
  <si>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</si>
  <si>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</si>
  <si>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</si>
  <si>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</si>
  <si>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</si>
  <si>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</si>
  <si>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</si>
  <si>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</si>
  <si>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</si>
  <si>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</si>
  <si>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</si>
  <si>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</si>
  <si>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</si>
  <si>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</si>
  <si>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</si>
  <si>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</si>
  <si>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</si>
  <si>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</si>
  <si>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</si>
  <si>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</si>
  <si>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</si>
  <si>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</si>
  <si>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</si>
  <si>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</si>
  <si>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</si>
  <si>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</si>
  <si>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</si>
  <si>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</si>
  <si>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</si>
  <si>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</si>
  <si>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</si>
  <si>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</si>
  <si>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</si>
  <si>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</si>
  <si>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</si>
  <si>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</si>
  <si>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</si>
  <si>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</si>
  <si>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</si>
  <si>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</si>
  <si>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</si>
  <si>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</si>
  <si>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</si>
  <si>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</si>
  <si>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</si>
  <si>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</si>
  <si>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</si>
  <si>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</si>
  <si>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</si>
  <si>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</si>
  <si>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</si>
  <si>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</si>
  <si>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</si>
  <si>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</si>
  <si>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</si>
  <si>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</si>
  <si>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</si>
  <si>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</si>
  <si>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</si>
  <si>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</si>
  <si>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</si>
  <si>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</si>
  <si>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</si>
  <si>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</si>
  <si>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</si>
  <si>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</si>
  <si>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</si>
  <si>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</si>
  <si>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</si>
  <si>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</si>
  <si>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</si>
  <si>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</si>
  <si>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</si>
  <si>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</si>
  <si>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</si>
  <si>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</si>
  <si>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</si>
  <si>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</si>
  <si>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</si>
  <si>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</si>
  <si>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</si>
  <si>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</si>
  <si>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</si>
  <si>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</si>
  <si>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</si>
  <si>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</si>
  <si>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</si>
  <si>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</si>
  <si>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</si>
  <si>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</si>
  <si>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</si>
  <si>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</si>
  <si>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</si>
  <si>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</si>
  <si>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</si>
  <si>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</si>
  <si>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</si>
  <si>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</si>
  <si>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</si>
  <si>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</si>
  <si>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</si>
  <si>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</si>
  <si>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</si>
  <si>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</si>
  <si>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</si>
  <si>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</si>
  <si>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</si>
  <si>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</si>
  <si>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</si>
  <si>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</si>
  <si>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</si>
  <si>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</si>
  <si>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</si>
  <si>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</si>
  <si>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</si>
  <si>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</si>
  <si>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</si>
  <si>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</si>
  <si>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</si>
  <si>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</si>
  <si>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</si>
  <si>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</si>
  <si>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</si>
  <si>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</si>
  <si>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</si>
  <si>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</si>
  <si>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</si>
  <si>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</si>
  <si>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</si>
  <si>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</si>
  <si>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</si>
  <si>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</si>
  <si>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</si>
  <si>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</si>
  <si>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</si>
  <si>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</si>
  <si>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</si>
  <si>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</si>
  <si>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</si>
  <si>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</si>
  <si>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</si>
  <si>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</si>
  <si>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</si>
  <si>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</si>
  <si>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</si>
  <si>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</si>
  <si>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</si>
  <si>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</si>
  <si>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</si>
  <si>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</si>
  <si>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</si>
  <si>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</si>
  <si>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</si>
  <si>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</si>
  <si>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</si>
  <si>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</si>
  <si>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</si>
  <si>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</si>
  <si>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</si>
  <si>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</si>
  <si>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</si>
  <si>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</si>
  <si>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</si>
  <si>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</si>
  <si>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</si>
  <si>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</si>
  <si>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</si>
  <si>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</si>
  <si>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</si>
  <si>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</si>
  <si>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</si>
  <si>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</si>
  <si>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</si>
  <si>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</si>
  <si>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</si>
  <si>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</si>
  <si>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</si>
  <si>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</si>
  <si>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</si>
  <si>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</si>
  <si>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</si>
  <si>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</si>
  <si>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</si>
  <si>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</si>
  <si>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</si>
  <si>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</si>
  <si>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</si>
  <si>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</si>
  <si>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</si>
  <si>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</si>
  <si>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</si>
  <si>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</si>
  <si>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</si>
  <si>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</si>
  <si>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</si>
  <si>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</si>
  <si>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</si>
  <si>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</si>
  <si>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</si>
  <si>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</si>
  <si>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</si>
  <si>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</si>
  <si>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</si>
  <si>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</si>
  <si>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</si>
  <si>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</si>
  <si>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</si>
  <si>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</si>
  <si>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</si>
  <si>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</si>
  <si>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</si>
  <si>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</si>
  <si>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</si>
  <si>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</si>
  <si>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</si>
  <si>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</si>
  <si>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</si>
  <si>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</si>
  <si>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</si>
  <si>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</si>
  <si>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</si>
  <si>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</si>
  <si>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</si>
  <si>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</si>
  <si>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</si>
  <si>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</si>
  <si>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</si>
  <si>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</si>
  <si>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</si>
  <si>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</si>
  <si>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</si>
  <si>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</si>
  <si>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</si>
  <si>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</si>
  <si>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</si>
  <si>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</si>
  <si>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</si>
  <si>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</si>
  <si>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</si>
  <si>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</si>
  <si>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</si>
  <si>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</si>
  <si>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</si>
  <si>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</si>
  <si>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</si>
  <si>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</si>
  <si>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</si>
  <si>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</si>
  <si>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</si>
  <si>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</si>
  <si>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</si>
  <si>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</si>
  <si>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</si>
  <si>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</si>
  <si>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</si>
  <si>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</si>
  <si>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</si>
  <si>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</si>
  <si>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</si>
  <si>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</si>
  <si>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</si>
  <si>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</si>
  <si>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</si>
  <si>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</si>
  <si>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</si>
  <si>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</si>
  <si>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</si>
  <si>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</si>
  <si>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</si>
  <si>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</si>
  <si>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</si>
  <si>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</si>
  <si>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</si>
  <si>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</si>
  <si>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</si>
  <si>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</si>
  <si>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</si>
  <si>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</si>
  <si>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</si>
  <si>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</si>
  <si>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</si>
  <si>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</si>
  <si>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</si>
  <si>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</si>
  <si>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</si>
  <si>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</si>
  <si>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</si>
  <si>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</si>
  <si>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</si>
  <si>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</si>
  <si>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</si>
  <si>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</si>
  <si>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</si>
  <si>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</si>
  <si>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</si>
  <si>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</si>
  <si>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</si>
  <si>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</si>
  <si>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</si>
  <si>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</si>
  <si>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</si>
  <si>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</si>
  <si>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</si>
  <si>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</si>
  <si>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</si>
  <si>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</si>
  <si>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</si>
  <si>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</si>
  <si>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</si>
  <si>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</si>
  <si>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</si>
  <si>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</si>
  <si>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</si>
  <si>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</si>
  <si>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</si>
  <si>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</si>
  <si>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</si>
  <si>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</si>
  <si>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</si>
  <si>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</si>
  <si>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</si>
  <si>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</si>
  <si>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</si>
  <si>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</si>
  <si>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</si>
  <si>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</si>
  <si>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</si>
  <si>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</si>
  <si>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</si>
  <si>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</si>
  <si>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</si>
  <si>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</si>
  <si>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</si>
  <si>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</si>
  <si>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</si>
  <si>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</si>
  <si>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</si>
  <si>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</si>
  <si>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</si>
  <si>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</si>
  <si>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</si>
  <si>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</si>
  <si>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</si>
  <si>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</si>
  <si>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</si>
  <si>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</si>
  <si>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</si>
  <si>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</si>
  <si>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</si>
  <si>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</si>
  <si>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</si>
  <si>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</si>
  <si>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</si>
  <si>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</si>
  <si>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</si>
  <si>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</si>
  <si>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КЛ 0,4 кВ фид. №1-0,4 кВ от ТП №52 по ВЛ 10 кВ фид.№1-10 кВ ПС "Тяговая"</t>
  </si>
  <si>
    <t>КЛ 0,4 кВ фид. №1-0,4 кВ от ТП №52 до оп.№1</t>
  </si>
  <si>
    <t xml:space="preserve"> АВВГ 4х70</t>
  </si>
  <si>
    <t>АВБбШв 4х70</t>
  </si>
  <si>
    <t>КЛ</t>
  </si>
  <si>
    <t>траншея</t>
  </si>
  <si>
    <t>АТО_O_Ч2_43 № 44 30.01.2024 ПО "ЧЭС" ПКГУП "КЭС"</t>
  </si>
  <si>
    <t>Замена деревянных опор на ж/б, замена неизолированного провода на СИП</t>
  </si>
  <si>
    <t>ПКГУП "КЭС"</t>
  </si>
  <si>
    <t>Реконструкция</t>
  </si>
  <si>
    <t>закупка не проведена</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</si>
  <si>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</si>
  <si>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Пермский край, Чернушинский городской округ</t>
  </si>
  <si>
    <t xml:space="preserve">МВ×А-0;т.у.-0; км ЛЭП-0,9;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</si>
  <si>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</si>
  <si>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</si>
  <si>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</si>
  <si>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</si>
  <si>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</si>
  <si>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</si>
  <si>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</si>
  <si>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</si>
  <si>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</si>
  <si>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</si>
  <si>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</si>
  <si>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</si>
  <si>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</si>
  <si>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</si>
  <si>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</si>
  <si>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</si>
  <si>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</si>
  <si>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1,79 млн руб с НДС</t>
  </si>
  <si>
    <t>1,49млн руб без НДС</t>
  </si>
  <si>
    <t xml:space="preserve">Реконструкция ВЛ 0,4 кВ с применением провода СИП, заменой деревянных опор на жб приставках на железобетонные опоры.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Физический и моральный износ 100%  построенной ВЛ в 1985 году. Реконструкция и капитальный ремонт, с ввода в эксплуатацию, не проводились. В связи с истечением нормативного срока службы ВЛ 0,4 кВ фид. №2 имеет большое количество опор, на которые подъем запрещен. ВЛ выполнена проводами разного сечения, сечение фазных проводов менее 50 мм2, перегружаются в период максимальных нагрузок (п. 2.4.16. ПУЭ); ширина раскрытия продольных и поперечных трещин у более 60 % ж/б приставок и опор ВЛ; периодичность установки повторных заземлений на ВЛ не соответствует п. 1.7.102, п.1.7.103, п. 2.4.46 ПУЭ; степень коррозии арматуры и повторных заземлений свыше 50 %. Имеются многочисленные соединения провода марки АС-16 мм2, АС-25 мм2 в пролетах из-за падения деревьев, КЗ при схлетывании проводов. ВЛ с неизолированным проводом является источником повышенной опасности для населения. Ликвидация электрических сетей с неизолированным проводом в районах жилой застройки и местах массового скопления людей. </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</si>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</sst>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2571185.0027448777</c:v>
                </c:pt>
                <c:pt idx="3">
                  <c:v>4315124.4276929386</c:v>
                </c:pt>
                <c:pt idx="4">
                  <c:v>6229276.6405397849</c:v>
                </c:pt>
                <c:pt idx="5">
                  <c:v>8330596.7307421602</c:v>
                </c:pt>
                <c:pt idx="6">
                  <c:v>10637752.421112265</c:v>
                </c:pt>
                <c:pt idx="7">
                  <c:v>13171299.138950946</c:v>
                </c:pt>
                <c:pt idx="8">
                  <c:v>15953873.163710129</c:v>
                </c:pt>
                <c:pt idx="9">
                  <c:v>19010404.73306657</c:v>
                </c:pt>
                <c:pt idx="10">
                  <c:v>22368353.186514094</c:v>
                </c:pt>
                <c:pt idx="11">
                  <c:v>26057966.443586402</c:v>
                </c:pt>
                <c:pt idx="12">
                  <c:v>30112567.354805689</c:v>
                </c:pt>
                <c:pt idx="13">
                  <c:v>34568869.729845777</c:v>
                </c:pt>
                <c:pt idx="14">
                  <c:v>39467327.141892254</c:v>
                </c:pt>
                <c:pt idx="15">
                  <c:v>44852517.932752356</c:v>
                </c:pt>
                <c:pt idx="16">
                  <c:v>50773570.203205563</c:v>
                </c:pt>
              </c:numCache>
            </c:numRef>
          </c:val>
          <c:smooth val="0"/>
          <c:extLst>
            <c:ext xmlns:c16="http://schemas.microsoft.com/office/drawing/2014/chart" uri="{C3380CC4-5D6E-409C-BE32-E72D297353CC}">
              <c16:uniqueId val="{00000000-D2C0-4D47-8C39-9B5A74DB40E1}"/>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1410451.1043098851</c:v>
                </c:pt>
                <c:pt idx="3">
                  <c:v>1365760.3766528787</c:v>
                </c:pt>
                <c:pt idx="4">
                  <c:v>1326603.5017377175</c:v>
                </c:pt>
                <c:pt idx="5">
                  <c:v>1288778.964170034</c:v>
                </c:pt>
                <c:pt idx="6">
                  <c:v>1252231.6748460417</c:v>
                </c:pt>
                <c:pt idx="7">
                  <c:v>1216909.4286953409</c:v>
                </c:pt>
                <c:pt idx="8">
                  <c:v>1182762.7062354314</c:v>
                </c:pt>
                <c:pt idx="9">
                  <c:v>1149744.4924788093</c:v>
                </c:pt>
                <c:pt idx="10">
                  <c:v>1117810.1114329761</c:v>
                </c:pt>
                <c:pt idx="11">
                  <c:v>1086917.0746251848</c:v>
                </c:pt>
                <c:pt idx="12">
                  <c:v>1057024.9422537817</c:v>
                </c:pt>
                <c:pt idx="13">
                  <c:v>1028095.1957189982</c:v>
                </c:pt>
                <c:pt idx="14">
                  <c:v>1000091.1204202017</c:v>
                </c:pt>
                <c:pt idx="15">
                  <c:v>972977.69782578736</c:v>
                </c:pt>
                <c:pt idx="16">
                  <c:v>946721.50592780218</c:v>
                </c:pt>
              </c:numCache>
            </c:numRef>
          </c:val>
          <c:smooth val="0"/>
          <c:extLst>
            <c:ext xmlns:c16="http://schemas.microsoft.com/office/drawing/2014/chart" uri="{C3380CC4-5D6E-409C-BE32-E72D297353CC}">
              <c16:uniqueId val="{00000001-D2C0-4D47-8C39-9B5A74DB40E1}"/>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534</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545</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546</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547</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548</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549</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550</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551</v>
      </c>
    </row>
    <row r="41" spans="1:24" ht="63" x14ac:dyDescent="0.25">
      <c r="A41" s="18" t="s">
        <v>48</v>
      </c>
      <c r="B41" s="24" t="s">
        <v>49</v>
      </c>
      <c r="C41" s="17" t="s">
        <v>552</v>
      </c>
    </row>
    <row r="42" spans="1:24" ht="47.25" x14ac:dyDescent="0.25">
      <c r="A42" s="18" t="s">
        <v>50</v>
      </c>
      <c r="B42" s="24" t="s">
        <v>51</v>
      </c>
      <c r="C42" s="17" t="s">
        <v>552</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553</v>
      </c>
    </row>
    <row r="47" spans="1:24" ht="18.75" customHeight="1" x14ac:dyDescent="0.25">
      <c r="A47" s="21"/>
      <c r="B47" s="22"/>
      <c r="C47" s="23"/>
    </row>
    <row r="48" spans="1:24" ht="31.5" x14ac:dyDescent="0.25">
      <c r="A48" s="18" t="s">
        <v>60</v>
      </c>
      <c r="B48" s="24" t="s">
        <v>61</v>
      </c>
      <c r="C48" s="25" t="s">
        <v>554</v>
      </c>
    </row>
    <row r="49" spans="1:3" ht="31.5" x14ac:dyDescent="0.25">
      <c r="A49" s="18" t="s">
        <v>62</v>
      </c>
      <c r="B49" s="24" t="s">
        <v>63</v>
      </c>
      <c r="C49" s="26"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1.7862095949190269</v>
      </c>
      <c r="D24" s="196">
        <v>0</v>
      </c>
      <c r="E24" s="196">
        <v>0</v>
      </c>
      <c r="F24" s="197">
        <v>0</v>
      </c>
      <c r="G24" s="196">
        <v>0</v>
      </c>
      <c r="H24" s="196">
        <v>0</v>
      </c>
      <c r="I24" s="196">
        <v>0</v>
      </c>
      <c r="J24" s="196">
        <v>0</v>
      </c>
      <c r="K24" s="196">
        <v>0</v>
      </c>
      <c r="L24" s="196">
        <v>1.7862095949190269</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1.7862095949190269</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1.7862095949190269</v>
      </c>
      <c r="D27" s="26">
        <v>0</v>
      </c>
      <c r="E27" s="26">
        <v>0</v>
      </c>
      <c r="F27" s="203">
        <v>0</v>
      </c>
      <c r="G27" s="26">
        <v>0</v>
      </c>
      <c r="H27" s="26">
        <v>0</v>
      </c>
      <c r="I27" s="26">
        <v>0</v>
      </c>
      <c r="J27" s="26">
        <v>0</v>
      </c>
      <c r="K27" s="26">
        <v>0</v>
      </c>
      <c r="L27" s="26">
        <v>1.7862095949190269</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1.7862095949190269</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1.4885079957658556</v>
      </c>
      <c r="D30" s="200">
        <v>0</v>
      </c>
      <c r="E30" s="200">
        <v>0</v>
      </c>
      <c r="F30" s="200">
        <v>0</v>
      </c>
      <c r="G30" s="200">
        <v>0</v>
      </c>
      <c r="H30" s="200">
        <v>0</v>
      </c>
      <c r="I30" s="200">
        <v>0</v>
      </c>
      <c r="J30" s="200">
        <v>0</v>
      </c>
      <c r="K30" s="200">
        <v>0</v>
      </c>
      <c r="L30" s="200">
        <v>1.4885079957658556</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1.4885079957658556</v>
      </c>
      <c r="AG30" s="200">
        <v>0</v>
      </c>
    </row>
    <row r="31" spans="1:37" x14ac:dyDescent="0.25">
      <c r="A31" s="201" t="s">
        <v>358</v>
      </c>
      <c r="B31" s="202" t="s">
        <v>359</v>
      </c>
      <c r="C31" s="200">
        <v>0.14885079957658556</v>
      </c>
      <c r="D31" s="200">
        <v>0</v>
      </c>
      <c r="E31" s="26">
        <v>0</v>
      </c>
      <c r="F31" s="26">
        <v>0</v>
      </c>
      <c r="G31" s="200">
        <v>0</v>
      </c>
      <c r="H31" s="26">
        <v>0</v>
      </c>
      <c r="I31" s="26">
        <v>0</v>
      </c>
      <c r="J31" s="200">
        <v>0</v>
      </c>
      <c r="K31" s="26">
        <v>0</v>
      </c>
      <c r="L31" s="26">
        <v>0.14885079957658556</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0.14885079957658556</v>
      </c>
      <c r="AG31" s="200">
        <v>0</v>
      </c>
    </row>
    <row r="32" spans="1:37" ht="31.5" x14ac:dyDescent="0.25">
      <c r="A32" s="201" t="s">
        <v>360</v>
      </c>
      <c r="B32" s="202" t="s">
        <v>361</v>
      </c>
      <c r="C32" s="200">
        <v>0.37212699894146389</v>
      </c>
      <c r="D32" s="200">
        <v>0</v>
      </c>
      <c r="E32" s="26">
        <v>0</v>
      </c>
      <c r="F32" s="26">
        <v>0</v>
      </c>
      <c r="G32" s="200">
        <v>0</v>
      </c>
      <c r="H32" s="26">
        <v>0</v>
      </c>
      <c r="I32" s="26">
        <v>0</v>
      </c>
      <c r="J32" s="200">
        <v>0</v>
      </c>
      <c r="K32" s="26">
        <v>0</v>
      </c>
      <c r="L32" s="26">
        <v>0.37212699894146389</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0.37212699894146389</v>
      </c>
      <c r="AG32" s="200">
        <v>0</v>
      </c>
    </row>
    <row r="33" spans="1:33" x14ac:dyDescent="0.25">
      <c r="A33" s="201" t="s">
        <v>362</v>
      </c>
      <c r="B33" s="202" t="s">
        <v>363</v>
      </c>
      <c r="C33" s="200">
        <v>0.89310479745951332</v>
      </c>
      <c r="D33" s="200">
        <v>0</v>
      </c>
      <c r="E33" s="26">
        <v>0</v>
      </c>
      <c r="F33" s="26">
        <v>0</v>
      </c>
      <c r="G33" s="200">
        <v>0</v>
      </c>
      <c r="H33" s="26">
        <v>0</v>
      </c>
      <c r="I33" s="26">
        <v>0</v>
      </c>
      <c r="J33" s="200">
        <v>0</v>
      </c>
      <c r="K33" s="26">
        <v>0</v>
      </c>
      <c r="L33" s="26">
        <v>0.89310479745951332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0.89310479745951332</v>
      </c>
      <c r="AG33" s="200">
        <v>0</v>
      </c>
    </row>
    <row r="34" spans="1:33" x14ac:dyDescent="0.25">
      <c r="A34" s="201" t="s">
        <v>364</v>
      </c>
      <c r="B34" s="202" t="s">
        <v>365</v>
      </c>
      <c r="C34" s="200">
        <v>7.4425399788292781E-2</v>
      </c>
      <c r="D34" s="200">
        <v>0</v>
      </c>
      <c r="E34" s="26">
        <v>0</v>
      </c>
      <c r="F34" s="26">
        <v>0</v>
      </c>
      <c r="G34" s="200">
        <v>0</v>
      </c>
      <c r="H34" s="26">
        <v>0</v>
      </c>
      <c r="I34" s="26">
        <v>0</v>
      </c>
      <c r="J34" s="200">
        <v>0</v>
      </c>
      <c r="K34" s="26">
        <v>0</v>
      </c>
      <c r="L34" s="26">
        <v>7.4425399788292781E-2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7.4425399788292781E-2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0.9</v>
      </c>
      <c r="D38" s="26">
        <v>0</v>
      </c>
      <c r="E38" s="26">
        <v>0</v>
      </c>
      <c r="F38" s="26">
        <v>0</v>
      </c>
      <c r="G38" s="26">
        <v>0</v>
      </c>
      <c r="H38" s="26">
        <v>0</v>
      </c>
      <c r="I38" s="26">
        <v>0</v>
      </c>
      <c r="J38" s="26">
        <v>0</v>
      </c>
      <c r="K38" s="26">
        <v>0</v>
      </c>
      <c r="L38" s="26">
        <v>0.9</v>
      </c>
      <c r="M38" s="26">
        <v>4</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0.9</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0.9</v>
      </c>
      <c r="D48" s="200">
        <v>0</v>
      </c>
      <c r="E48" s="200">
        <v>0</v>
      </c>
      <c r="F48" s="200">
        <v>0</v>
      </c>
      <c r="G48" s="200">
        <v>0</v>
      </c>
      <c r="H48" s="200">
        <v>0</v>
      </c>
      <c r="I48" s="200">
        <v>0</v>
      </c>
      <c r="J48" s="200">
        <v>0</v>
      </c>
      <c r="K48" s="200">
        <v>0</v>
      </c>
      <c r="L48" s="200">
        <v>0.9</v>
      </c>
      <c r="M48" s="200">
        <v>4</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0.9</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1.4885079957658556</v>
      </c>
      <c r="D55" s="200">
        <v>0</v>
      </c>
      <c r="E55" s="200">
        <v>0</v>
      </c>
      <c r="F55" s="200">
        <v>0</v>
      </c>
      <c r="G55" s="200">
        <v>0</v>
      </c>
      <c r="H55" s="200">
        <v>0</v>
      </c>
      <c r="I55" s="200">
        <v>0</v>
      </c>
      <c r="J55" s="200">
        <v>0</v>
      </c>
      <c r="K55" s="200">
        <v>0</v>
      </c>
      <c r="L55" s="200">
        <v>1.4885079957658556</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1.4885079957658556</v>
      </c>
      <c r="AG55" s="200">
        <v>0</v>
      </c>
    </row>
    <row r="56" spans="1:33" x14ac:dyDescent="0.25">
      <c r="A56" s="146" t="s">
        <v>397</v>
      </c>
      <c r="B56" s="202" t="s">
        <v>398</v>
      </c>
      <c r="C56" s="26">
        <v>1.4885079957658556</v>
      </c>
      <c r="D56" s="26">
        <v>0</v>
      </c>
      <c r="E56" s="26">
        <v>0</v>
      </c>
      <c r="F56" s="26">
        <v>0</v>
      </c>
      <c r="G56" s="26">
        <v>0</v>
      </c>
      <c r="H56" s="26">
        <v>0</v>
      </c>
      <c r="I56" s="26">
        <v>0</v>
      </c>
      <c r="J56" s="26">
        <v>0</v>
      </c>
      <c r="K56" s="26">
        <v>0</v>
      </c>
      <c r="L56" s="26">
        <v>1.4885079957658556</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1.4885079957658556</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0.9</v>
      </c>
      <c r="D59" s="211">
        <v>0</v>
      </c>
      <c r="E59" s="211">
        <v>0</v>
      </c>
      <c r="F59" s="211">
        <v>0</v>
      </c>
      <c r="G59" s="211">
        <v>0</v>
      </c>
      <c r="H59" s="211">
        <v>0</v>
      </c>
      <c r="I59" s="211">
        <v>0</v>
      </c>
      <c r="J59" s="211">
        <v>0</v>
      </c>
      <c r="K59" s="211">
        <v>0</v>
      </c>
      <c r="L59" s="211">
        <v>0.9</v>
      </c>
      <c r="M59" s="211">
        <v>4</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0.9</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1.4885079957658556</v>
      </c>
      <c r="D64" s="221">
        <v>0</v>
      </c>
      <c r="E64" s="221">
        <v>0</v>
      </c>
      <c r="F64" s="221">
        <v>0</v>
      </c>
      <c r="G64" s="221">
        <v>0</v>
      </c>
      <c r="H64" s="221">
        <v>0</v>
      </c>
      <c r="I64" s="221">
        <v>0</v>
      </c>
      <c r="J64" s="221">
        <v>0</v>
      </c>
      <c r="K64" s="221">
        <v>0</v>
      </c>
      <c r="L64" s="221">
        <v>1.4885079957658556</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1.4885079957658556</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531</v>
      </c>
      <c r="C26" s="157" t="s">
        <v>532</v>
      </c>
      <c r="D26" s="157">
        <v>2025</v>
      </c>
      <c r="E26" s="157" t="s">
        <v>84</v>
      </c>
      <c r="F26" s="157" t="s">
        <v>84</v>
      </c>
      <c r="G26" s="157">
        <v>0</v>
      </c>
      <c r="H26" s="157" t="s">
        <v>84</v>
      </c>
      <c r="I26" s="157">
        <v>0</v>
      </c>
      <c r="J26" s="157" t="s">
        <v>84</v>
      </c>
      <c r="K26" s="157" t="s">
        <v>84</v>
      </c>
      <c r="L26" s="157">
        <v>0</v>
      </c>
      <c r="M26" s="157" t="s">
        <v>84</v>
      </c>
      <c r="N26" s="157">
        <v>0</v>
      </c>
      <c r="O26" s="157" t="s">
        <v>533</v>
      </c>
      <c r="P26" s="157" t="s">
        <v>533</v>
      </c>
      <c r="Q26" s="157" t="s">
        <v>533</v>
      </c>
      <c r="R26" s="157" t="s">
        <v>533</v>
      </c>
      <c r="S26" s="157" t="s">
        <v>533</v>
      </c>
      <c r="T26" s="157" t="s">
        <v>533</v>
      </c>
      <c r="U26" s="157" t="s">
        <v>533</v>
      </c>
      <c r="V26" s="157" t="s">
        <v>533</v>
      </c>
      <c r="W26" s="157" t="s">
        <v>533</v>
      </c>
      <c r="X26" s="157" t="s">
        <v>533</v>
      </c>
      <c r="Y26" s="157" t="s">
        <v>533</v>
      </c>
      <c r="Z26" s="157" t="s">
        <v>533</v>
      </c>
      <c r="AA26" s="157" t="s">
        <v>533</v>
      </c>
      <c r="AB26" s="157" t="s">
        <v>533</v>
      </c>
      <c r="AC26" s="157" t="s">
        <v>533</v>
      </c>
      <c r="AD26" s="157" t="s">
        <v>533</v>
      </c>
      <c r="AE26" s="157" t="s">
        <v>533</v>
      </c>
      <c r="AF26" s="157" t="s">
        <v>533</v>
      </c>
      <c r="AG26" s="157" t="s">
        <v>533</v>
      </c>
      <c r="AH26" s="157" t="s">
        <v>533</v>
      </c>
      <c r="AI26" s="157" t="s">
        <v>533</v>
      </c>
      <c r="AJ26" s="157" t="s">
        <v>533</v>
      </c>
      <c r="AK26" s="157" t="s">
        <v>533</v>
      </c>
      <c r="AL26" s="157" t="s">
        <v>533</v>
      </c>
      <c r="AM26" s="157" t="s">
        <v>533</v>
      </c>
      <c r="AN26" s="157" t="s">
        <v>533</v>
      </c>
      <c r="AO26" s="157" t="s">
        <v>533</v>
      </c>
      <c r="AP26" s="157" t="s">
        <v>533</v>
      </c>
      <c r="AQ26" s="158" t="s">
        <v>533</v>
      </c>
      <c r="AR26" s="157" t="s">
        <v>533</v>
      </c>
      <c r="AS26" s="157" t="s">
        <v>533</v>
      </c>
      <c r="AT26" s="157" t="s">
        <v>533</v>
      </c>
      <c r="AU26" s="157" t="s">
        <v>533</v>
      </c>
      <c r="AV26" s="157" t="s">
        <v>533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O_Ч2_44</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75.75" thickBot="1" x14ac:dyDescent="0.3">
      <c r="A21" s="167" t="s">
        <v>469</v>
      </c>
      <c r="B21" s="168" t="s">
        <v>534</v>
      </c>
    </row>
    <row r="22" spans="1:2" s="134" customFormat="1" ht="16.5" thickBot="1" x14ac:dyDescent="0.3">
      <c r="A22" s="167" t="s">
        <v>470</v>
      </c>
      <c r="B22" s="168" t="s">
        <v>535</v>
      </c>
    </row>
    <row r="23" spans="1:2" s="134" customFormat="1" ht="16.5" thickBot="1" x14ac:dyDescent="0.3">
      <c r="A23" s="167" t="s">
        <v>471</v>
      </c>
      <c r="B23" s="168" t="s">
        <v>532</v>
      </c>
    </row>
    <row r="24" spans="1:2" s="134" customFormat="1" ht="16.5" thickBot="1" x14ac:dyDescent="0.3">
      <c r="A24" s="167" t="s">
        <v>472</v>
      </c>
      <c r="B24" s="168" t="s">
        <v>536</v>
      </c>
    </row>
    <row r="25" spans="1:2" s="134" customFormat="1" ht="16.5" thickBot="1" x14ac:dyDescent="0.3">
      <c r="A25" s="169" t="s">
        <v>473</v>
      </c>
      <c r="B25" s="168">
        <v>2025</v>
      </c>
    </row>
    <row r="26" spans="1:2" s="134" customFormat="1" ht="16.5" thickBot="1" x14ac:dyDescent="0.3">
      <c r="A26" s="170" t="s">
        <v>474</v>
      </c>
      <c r="B26" s="168" t="s">
        <v>537</v>
      </c>
    </row>
    <row r="27" spans="1:2" s="134" customFormat="1" ht="29.25" thickBot="1" x14ac:dyDescent="0.3">
      <c r="A27" s="171" t="s">
        <v>475</v>
      </c>
      <c r="B27" s="172">
        <v>1.7862095949190269</v>
      </c>
    </row>
    <row r="28" spans="1:2" s="134" customFormat="1" ht="16.5" thickBot="1" x14ac:dyDescent="0.3">
      <c r="A28" s="173" t="s">
        <v>476</v>
      </c>
      <c r="B28" s="172" t="s">
        <v>538</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539</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540</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540</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541</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541</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531</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542</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543</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544</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523</v>
      </c>
      <c r="C25" s="17" t="s">
        <v>523</v>
      </c>
      <c r="D25" s="17" t="s">
        <v>524</v>
      </c>
      <c r="E25" s="17" t="s">
        <v>524</v>
      </c>
      <c r="F25" s="17">
        <v>0.4</v>
      </c>
      <c r="G25" s="17">
        <v>0.4</v>
      </c>
      <c r="H25" s="17">
        <v>0.4</v>
      </c>
      <c r="I25" s="17">
        <v>0.4</v>
      </c>
      <c r="J25" s="17">
        <v>1984</v>
      </c>
      <c r="K25" s="17">
        <v>1</v>
      </c>
      <c r="L25" s="17">
        <v>1</v>
      </c>
      <c r="M25" s="17" t="s">
        <v>525</v>
      </c>
      <c r="N25" s="17" t="s">
        <v>526</v>
      </c>
      <c r="O25" s="17" t="s">
        <v>527</v>
      </c>
      <c r="P25" s="17" t="s">
        <v>527</v>
      </c>
      <c r="Q25" s="17">
        <v>0.03</v>
      </c>
      <c r="R25" s="17">
        <v>0.03</v>
      </c>
      <c r="S25" s="17" t="s">
        <v>84</v>
      </c>
      <c r="T25" s="17">
        <v>1996</v>
      </c>
      <c r="U25" s="17">
        <v>1</v>
      </c>
      <c r="V25" s="17" t="s">
        <v>528</v>
      </c>
      <c r="W25" s="17" t="s">
        <v>528</v>
      </c>
      <c r="X25" s="17" t="s">
        <v>529</v>
      </c>
      <c r="Y25" s="17" t="s">
        <v>530</v>
      </c>
      <c r="Z25" s="17" t="s">
        <v>84</v>
      </c>
      <c r="AA25" s="17" t="s">
        <v>84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O_Ч2_44</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556</v>
      </c>
    </row>
    <row r="23" spans="1:3" ht="42.75" customHeight="1" x14ac:dyDescent="0.25">
      <c r="A23" s="49" t="s">
        <v>16</v>
      </c>
      <c r="B23" s="50" t="s">
        <v>138</v>
      </c>
      <c r="C23" s="25" t="s">
        <v>534</v>
      </c>
    </row>
    <row r="24" spans="1:3" ht="63" customHeight="1" x14ac:dyDescent="0.25">
      <c r="A24" s="49" t="s">
        <v>18</v>
      </c>
      <c r="B24" s="50" t="s">
        <v>139</v>
      </c>
      <c r="C24" s="25" t="s">
        <v>536</v>
      </c>
    </row>
    <row r="25" spans="1:3" ht="63" customHeight="1" x14ac:dyDescent="0.25">
      <c r="A25" s="49" t="s">
        <v>20</v>
      </c>
      <c r="B25" s="50" t="s">
        <v>140</v>
      </c>
      <c r="C25" s="25" t="s">
        <v>190</v>
      </c>
    </row>
    <row r="26" spans="1:3" ht="42.75" customHeight="1" x14ac:dyDescent="0.25">
      <c r="A26" s="49" t="s">
        <v>22</v>
      </c>
      <c r="B26" s="50" t="s">
        <v>141</v>
      </c>
      <c r="C26" s="25" t="s">
        <v>557</v>
      </c>
    </row>
    <row r="27" spans="1:3" ht="42.75" customHeight="1" x14ac:dyDescent="0.25">
      <c r="A27" s="49" t="s">
        <v>24</v>
      </c>
      <c r="B27" s="50" t="s">
        <v>142</v>
      </c>
      <c r="C27" s="25" t="s">
        <v>558</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O_Ч2_44</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1488507.9957658555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18380255.152205575</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42528.799879024446</v>
      </c>
      <c r="E65" s="109">
        <f t="shared" si="10"/>
        <v>42528.799879024446</v>
      </c>
      <c r="F65" s="109">
        <f t="shared" si="10"/>
        <v>42528.799879024446</v>
      </c>
      <c r="G65" s="109">
        <f t="shared" si="10"/>
        <v>42528.799879024446</v>
      </c>
      <c r="H65" s="109">
        <f t="shared" si="10"/>
        <v>42528.799879024446</v>
      </c>
      <c r="I65" s="109">
        <f t="shared" si="10"/>
        <v>42528.799879024446</v>
      </c>
      <c r="J65" s="109">
        <f t="shared" si="10"/>
        <v>42528.799879024446</v>
      </c>
      <c r="K65" s="109">
        <f t="shared" si="10"/>
        <v>42528.799879024446</v>
      </c>
      <c r="L65" s="109">
        <f t="shared" si="10"/>
        <v>42528.799879024446</v>
      </c>
      <c r="M65" s="109">
        <f t="shared" si="10"/>
        <v>42528.799879024446</v>
      </c>
      <c r="N65" s="109">
        <f t="shared" si="10"/>
        <v>42528.799879024446</v>
      </c>
      <c r="O65" s="109">
        <f t="shared" si="10"/>
        <v>42528.799879024446</v>
      </c>
      <c r="P65" s="109">
        <f t="shared" si="10"/>
        <v>42528.799879024446</v>
      </c>
      <c r="Q65" s="109">
        <f t="shared" si="10"/>
        <v>42528.799879024446</v>
      </c>
      <c r="R65" s="109">
        <f t="shared" si="10"/>
        <v>42528.799879024446</v>
      </c>
      <c r="S65" s="109">
        <f t="shared" si="10"/>
        <v>42528.799879024446</v>
      </c>
      <c r="T65" s="109">
        <f t="shared" si="10"/>
        <v>42528.799879024446</v>
      </c>
      <c r="U65" s="109">
        <f t="shared" si="10"/>
        <v>42528.799879024446</v>
      </c>
      <c r="V65" s="109">
        <f t="shared" si="10"/>
        <v>42528.799879024446</v>
      </c>
      <c r="W65" s="109">
        <f t="shared" si="10"/>
        <v>42528.799879024446</v>
      </c>
    </row>
    <row r="66" spans="1:23" ht="11.25" customHeight="1" x14ac:dyDescent="0.25">
      <c r="A66" s="74" t="s">
        <v>238</v>
      </c>
      <c r="B66" s="109">
        <f>IF(AND(B45&gt;$B$92,B45&lt;=$B$92+$B$27),B65,0)</f>
        <v>0</v>
      </c>
      <c r="C66" s="109">
        <f t="shared" ref="C66:W66" si="11">IF(AND(C45&gt;$B$92,C45&lt;=$B$92+$B$27),C65+B66,0)</f>
        <v>0</v>
      </c>
      <c r="D66" s="109">
        <f t="shared" si="11"/>
        <v>42528.799879024446</v>
      </c>
      <c r="E66" s="109">
        <f t="shared" si="11"/>
        <v>85057.599758048891</v>
      </c>
      <c r="F66" s="109">
        <f t="shared" si="11"/>
        <v>127586.39963707334</v>
      </c>
      <c r="G66" s="109">
        <f t="shared" si="11"/>
        <v>170115.19951609778</v>
      </c>
      <c r="H66" s="109">
        <f t="shared" si="11"/>
        <v>212643.99939512223</v>
      </c>
      <c r="I66" s="109">
        <f t="shared" si="11"/>
        <v>255172.79927414667</v>
      </c>
      <c r="J66" s="109">
        <f t="shared" si="11"/>
        <v>297701.59915317112</v>
      </c>
      <c r="K66" s="109">
        <f t="shared" si="11"/>
        <v>340230.39903219556</v>
      </c>
      <c r="L66" s="109">
        <f t="shared" si="11"/>
        <v>382759.19891122001</v>
      </c>
      <c r="M66" s="109">
        <f t="shared" si="11"/>
        <v>425287.99879024446</v>
      </c>
      <c r="N66" s="109">
        <f t="shared" si="11"/>
        <v>467816.7986692689</v>
      </c>
      <c r="O66" s="109">
        <f t="shared" si="11"/>
        <v>510345.59854829335</v>
      </c>
      <c r="P66" s="109">
        <f t="shared" si="11"/>
        <v>552874.39842731785</v>
      </c>
      <c r="Q66" s="109">
        <f t="shared" si="11"/>
        <v>595403.19830634235</v>
      </c>
      <c r="R66" s="109">
        <f t="shared" si="11"/>
        <v>637931.99818536686</v>
      </c>
      <c r="S66" s="109">
        <f t="shared" si="11"/>
        <v>680460.79806439136</v>
      </c>
      <c r="T66" s="109">
        <f t="shared" si="11"/>
        <v>722989.59794341587</v>
      </c>
      <c r="U66" s="109">
        <f t="shared" si="11"/>
        <v>765518.39782244037</v>
      </c>
      <c r="V66" s="109">
        <f t="shared" si="11"/>
        <v>808047.19770146487</v>
      </c>
      <c r="W66" s="109">
        <f t="shared" si="11"/>
        <v>850575.99758048938</v>
      </c>
    </row>
    <row r="67" spans="1:23" ht="25.5" customHeight="1" x14ac:dyDescent="0.25">
      <c r="A67" s="110" t="s">
        <v>239</v>
      </c>
      <c r="B67" s="106">
        <f t="shared" ref="B67:W67" si="12">B64-B65</f>
        <v>0</v>
      </c>
      <c r="C67" s="106">
        <f t="shared" si="12"/>
        <v>1867174.4212495829</v>
      </c>
      <c r="D67" s="106">
        <f>D64-D65</f>
        <v>1955501.8245836655</v>
      </c>
      <c r="E67" s="106">
        <f t="shared" si="12"/>
        <v>2151227.758952945</v>
      </c>
      <c r="F67" s="106">
        <f t="shared" si="12"/>
        <v>2366428.0367555995</v>
      </c>
      <c r="G67" s="106">
        <f t="shared" si="12"/>
        <v>2603067.8218631181</v>
      </c>
      <c r="H67" s="106">
        <f t="shared" si="12"/>
        <v>2863312.9956588009</v>
      </c>
      <c r="I67" s="106">
        <f t="shared" si="12"/>
        <v>3149550.8672145247</v>
      </c>
      <c r="J67" s="106">
        <f t="shared" si="12"/>
        <v>3464413.0383072831</v>
      </c>
      <c r="K67" s="106">
        <f t="shared" si="12"/>
        <v>3810800.6490044007</v>
      </c>
      <c r="L67" s="106">
        <f t="shared" si="12"/>
        <v>4191912.2533206469</v>
      </c>
      <c r="M67" s="106">
        <f t="shared" si="12"/>
        <v>4611274.6007394427</v>
      </c>
      <c r="N67" s="106">
        <f t="shared" si="12"/>
        <v>5072776.6284610145</v>
      </c>
      <c r="O67" s="106">
        <f t="shared" si="12"/>
        <v>5580707.0013876436</v>
      </c>
      <c r="P67" s="106">
        <f t="shared" si="12"/>
        <v>6139795.5724072568</v>
      </c>
      <c r="Q67" s="106">
        <f t="shared" si="12"/>
        <v>6755259.1748524839</v>
      </c>
      <c r="R67" s="106">
        <f t="shared" si="12"/>
        <v>7432852.2024933202</v>
      </c>
      <c r="S67" s="106">
        <f t="shared" si="12"/>
        <v>8178922.4805100327</v>
      </c>
      <c r="T67" s="106">
        <f t="shared" si="12"/>
        <v>9000472.9840785991</v>
      </c>
      <c r="U67" s="106">
        <f t="shared" si="12"/>
        <v>9905230.0200258307</v>
      </c>
      <c r="V67" s="106">
        <f t="shared" si="12"/>
        <v>10901718.55207458</v>
      </c>
      <c r="W67" s="106">
        <f t="shared" si="12"/>
        <v>11999345.422165131</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1955501.8245836655</v>
      </c>
      <c r="E69" s="105">
        <f>E67+E68</f>
        <v>2151227.758952945</v>
      </c>
      <c r="F69" s="105">
        <f t="shared" ref="F69:W69" si="14">F67-F68</f>
        <v>2366428.0367555995</v>
      </c>
      <c r="G69" s="105">
        <f t="shared" si="14"/>
        <v>2603067.8218631181</v>
      </c>
      <c r="H69" s="105">
        <f t="shared" si="14"/>
        <v>2863312.9956588009</v>
      </c>
      <c r="I69" s="105">
        <f t="shared" si="14"/>
        <v>3149550.8672145247</v>
      </c>
      <c r="J69" s="105">
        <f t="shared" si="14"/>
        <v>3464413.0383072831</v>
      </c>
      <c r="K69" s="105">
        <f t="shared" si="14"/>
        <v>3810800.6490044007</v>
      </c>
      <c r="L69" s="105">
        <f t="shared" si="14"/>
        <v>4191912.2533206469</v>
      </c>
      <c r="M69" s="105">
        <f t="shared" si="14"/>
        <v>4611274.6007394427</v>
      </c>
      <c r="N69" s="105">
        <f t="shared" si="14"/>
        <v>5072776.6284610145</v>
      </c>
      <c r="O69" s="105">
        <f t="shared" si="14"/>
        <v>5580707.0013876436</v>
      </c>
      <c r="P69" s="105">
        <f t="shared" si="14"/>
        <v>6139795.5724072568</v>
      </c>
      <c r="Q69" s="105">
        <f t="shared" si="14"/>
        <v>6755259.1748524839</v>
      </c>
      <c r="R69" s="105">
        <f t="shared" si="14"/>
        <v>7432852.2024933202</v>
      </c>
      <c r="S69" s="105">
        <f t="shared" si="14"/>
        <v>8178922.4805100327</v>
      </c>
      <c r="T69" s="105">
        <f t="shared" si="14"/>
        <v>9000472.9840785991</v>
      </c>
      <c r="U69" s="105">
        <f t="shared" si="14"/>
        <v>9905230.0200258307</v>
      </c>
      <c r="V69" s="105">
        <f t="shared" si="14"/>
        <v>10901718.55207458</v>
      </c>
      <c r="W69" s="105">
        <f t="shared" si="14"/>
        <v>11999345.422165131</v>
      </c>
    </row>
    <row r="70" spans="1:23" ht="12" customHeight="1" x14ac:dyDescent="0.25">
      <c r="A70" s="74" t="s">
        <v>209</v>
      </c>
      <c r="B70" s="102">
        <f t="shared" ref="B70:W70" si="15">-IF(B69&gt;0, B69*$B$35, 0)</f>
        <v>0</v>
      </c>
      <c r="C70" s="102">
        <f t="shared" si="15"/>
        <v>-373434.88424991659</v>
      </c>
      <c r="D70" s="102">
        <f t="shared" si="15"/>
        <v>-391100.36491673312</v>
      </c>
      <c r="E70" s="102">
        <f t="shared" si="15"/>
        <v>-430245.551790589</v>
      </c>
      <c r="F70" s="102">
        <f t="shared" si="15"/>
        <v>-473285.60735111992</v>
      </c>
      <c r="G70" s="102">
        <f t="shared" si="15"/>
        <v>-520613.56437262363</v>
      </c>
      <c r="H70" s="102">
        <f t="shared" si="15"/>
        <v>-572662.59913176019</v>
      </c>
      <c r="I70" s="102">
        <f t="shared" si="15"/>
        <v>-629910.17344290495</v>
      </c>
      <c r="J70" s="102">
        <f t="shared" si="15"/>
        <v>-692882.60766145668</v>
      </c>
      <c r="K70" s="102">
        <f t="shared" si="15"/>
        <v>-762160.12980088021</v>
      </c>
      <c r="L70" s="102">
        <f t="shared" si="15"/>
        <v>-838382.45066412946</v>
      </c>
      <c r="M70" s="102">
        <f t="shared" si="15"/>
        <v>-922254.9201478886</v>
      </c>
      <c r="N70" s="102">
        <f t="shared" si="15"/>
        <v>-1014555.3256922029</v>
      </c>
      <c r="O70" s="102">
        <f t="shared" si="15"/>
        <v>-1116141.4002775287</v>
      </c>
      <c r="P70" s="102">
        <f t="shared" si="15"/>
        <v>-1227959.1144814515</v>
      </c>
      <c r="Q70" s="102">
        <f t="shared" si="15"/>
        <v>-1351051.8349704968</v>
      </c>
      <c r="R70" s="102">
        <f t="shared" si="15"/>
        <v>-1486570.440498664</v>
      </c>
      <c r="S70" s="102">
        <f t="shared" si="15"/>
        <v>-1635784.4961020066</v>
      </c>
      <c r="T70" s="102">
        <f t="shared" si="15"/>
        <v>-1800094.59681572</v>
      </c>
      <c r="U70" s="102">
        <f t="shared" si="15"/>
        <v>-1981046.0040051662</v>
      </c>
      <c r="V70" s="102">
        <f t="shared" si="15"/>
        <v>-2180343.7104149158</v>
      </c>
      <c r="W70" s="102">
        <f t="shared" si="15"/>
        <v>-2399869.0844330261</v>
      </c>
    </row>
    <row r="71" spans="1:23" ht="12.75" customHeight="1" thickBot="1" x14ac:dyDescent="0.3">
      <c r="A71" s="111" t="s">
        <v>242</v>
      </c>
      <c r="B71" s="112">
        <f t="shared" ref="B71:W71" si="16">B69+B70</f>
        <v>0</v>
      </c>
      <c r="C71" s="112">
        <f>C69+C70</f>
        <v>1493739.5369996664</v>
      </c>
      <c r="D71" s="112">
        <f t="shared" si="16"/>
        <v>1564401.4596669325</v>
      </c>
      <c r="E71" s="112">
        <f t="shared" si="16"/>
        <v>1720982.207162356</v>
      </c>
      <c r="F71" s="112">
        <f t="shared" si="16"/>
        <v>1893142.4294044797</v>
      </c>
      <c r="G71" s="112">
        <f t="shared" si="16"/>
        <v>2082454.2574904945</v>
      </c>
      <c r="H71" s="112">
        <f t="shared" si="16"/>
        <v>2290650.3965270407</v>
      </c>
      <c r="I71" s="112">
        <f t="shared" si="16"/>
        <v>2519640.6937716198</v>
      </c>
      <c r="J71" s="112">
        <f t="shared" si="16"/>
        <v>2771530.4306458263</v>
      </c>
      <c r="K71" s="112">
        <f t="shared" si="16"/>
        <v>3048640.5192035204</v>
      </c>
      <c r="L71" s="112">
        <f t="shared" si="16"/>
        <v>3353529.8026565174</v>
      </c>
      <c r="M71" s="112">
        <f t="shared" si="16"/>
        <v>3689019.6805915544</v>
      </c>
      <c r="N71" s="112">
        <f t="shared" si="16"/>
        <v>4058221.3027688116</v>
      </c>
      <c r="O71" s="112">
        <f t="shared" si="16"/>
        <v>4464565.6011101147</v>
      </c>
      <c r="P71" s="112">
        <f t="shared" si="16"/>
        <v>4911836.4579258058</v>
      </c>
      <c r="Q71" s="112">
        <f t="shared" si="16"/>
        <v>5404207.3398819873</v>
      </c>
      <c r="R71" s="112">
        <f t="shared" si="16"/>
        <v>5946281.7619946562</v>
      </c>
      <c r="S71" s="112">
        <f t="shared" si="16"/>
        <v>6543137.9844080266</v>
      </c>
      <c r="T71" s="112">
        <f t="shared" si="16"/>
        <v>7200378.3872628789</v>
      </c>
      <c r="U71" s="112">
        <f t="shared" si="16"/>
        <v>7924184.0160206649</v>
      </c>
      <c r="V71" s="112">
        <f t="shared" si="16"/>
        <v>8721374.8416596632</v>
      </c>
      <c r="W71" s="112">
        <f t="shared" si="16"/>
        <v>9599476.3377321046</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1955501.8245836655</v>
      </c>
      <c r="E74" s="106">
        <f t="shared" si="18"/>
        <v>2151227.758952945</v>
      </c>
      <c r="F74" s="106">
        <f t="shared" si="18"/>
        <v>2366428.0367555995</v>
      </c>
      <c r="G74" s="106">
        <f t="shared" si="18"/>
        <v>2603067.8218631181</v>
      </c>
      <c r="H74" s="106">
        <f t="shared" si="18"/>
        <v>2863312.9956588009</v>
      </c>
      <c r="I74" s="106">
        <f t="shared" si="18"/>
        <v>3149550.8672145247</v>
      </c>
      <c r="J74" s="106">
        <f t="shared" si="18"/>
        <v>3464413.0383072831</v>
      </c>
      <c r="K74" s="106">
        <f t="shared" si="18"/>
        <v>3810800.6490044007</v>
      </c>
      <c r="L74" s="106">
        <f t="shared" si="18"/>
        <v>4191912.2533206469</v>
      </c>
      <c r="M74" s="106">
        <f t="shared" si="18"/>
        <v>4611274.6007394427</v>
      </c>
      <c r="N74" s="106">
        <f t="shared" si="18"/>
        <v>5072776.6284610145</v>
      </c>
      <c r="O74" s="106">
        <f t="shared" si="18"/>
        <v>5580707.0013876436</v>
      </c>
      <c r="P74" s="106">
        <f t="shared" si="18"/>
        <v>6139795.5724072568</v>
      </c>
      <c r="Q74" s="106">
        <f t="shared" si="18"/>
        <v>6755259.1748524839</v>
      </c>
      <c r="R74" s="106">
        <f t="shared" si="18"/>
        <v>7432852.2024933202</v>
      </c>
      <c r="S74" s="106">
        <f t="shared" si="18"/>
        <v>8178922.4805100327</v>
      </c>
      <c r="T74" s="106">
        <f t="shared" si="18"/>
        <v>9000472.9840785991</v>
      </c>
      <c r="U74" s="106">
        <f t="shared" si="18"/>
        <v>9905230.0200258307</v>
      </c>
      <c r="V74" s="106">
        <f t="shared" si="18"/>
        <v>10901718.55207458</v>
      </c>
      <c r="W74" s="106">
        <f t="shared" si="18"/>
        <v>11999345.422165131</v>
      </c>
    </row>
    <row r="75" spans="1:23" ht="12" customHeight="1" x14ac:dyDescent="0.25">
      <c r="A75" s="74" t="s">
        <v>237</v>
      </c>
      <c r="B75" s="102">
        <f t="shared" ref="B75:W75" si="19">B65</f>
        <v>0</v>
      </c>
      <c r="C75" s="102">
        <f t="shared" si="19"/>
        <v>0</v>
      </c>
      <c r="D75" s="102">
        <f t="shared" si="19"/>
        <v>42528.799879024446</v>
      </c>
      <c r="E75" s="102">
        <f t="shared" si="19"/>
        <v>42528.799879024446</v>
      </c>
      <c r="F75" s="102">
        <f t="shared" si="19"/>
        <v>42528.799879024446</v>
      </c>
      <c r="G75" s="102">
        <f t="shared" si="19"/>
        <v>42528.799879024446</v>
      </c>
      <c r="H75" s="102">
        <f t="shared" si="19"/>
        <v>42528.799879024446</v>
      </c>
      <c r="I75" s="102">
        <f t="shared" si="19"/>
        <v>42528.799879024446</v>
      </c>
      <c r="J75" s="102">
        <f t="shared" si="19"/>
        <v>42528.799879024446</v>
      </c>
      <c r="K75" s="102">
        <f t="shared" si="19"/>
        <v>42528.799879024446</v>
      </c>
      <c r="L75" s="102">
        <f t="shared" si="19"/>
        <v>42528.799879024446</v>
      </c>
      <c r="M75" s="102">
        <f t="shared" si="19"/>
        <v>42528.799879024446</v>
      </c>
      <c r="N75" s="102">
        <f t="shared" si="19"/>
        <v>42528.799879024446</v>
      </c>
      <c r="O75" s="102">
        <f t="shared" si="19"/>
        <v>42528.799879024446</v>
      </c>
      <c r="P75" s="102">
        <f t="shared" si="19"/>
        <v>42528.799879024446</v>
      </c>
      <c r="Q75" s="102">
        <f t="shared" si="19"/>
        <v>42528.799879024446</v>
      </c>
      <c r="R75" s="102">
        <f t="shared" si="19"/>
        <v>42528.799879024446</v>
      </c>
      <c r="S75" s="102">
        <f t="shared" si="19"/>
        <v>42528.799879024446</v>
      </c>
      <c r="T75" s="102">
        <f t="shared" si="19"/>
        <v>42528.799879024446</v>
      </c>
      <c r="U75" s="102">
        <f t="shared" si="19"/>
        <v>42528.799879024446</v>
      </c>
      <c r="V75" s="102">
        <f t="shared" si="19"/>
        <v>42528.799879024446</v>
      </c>
      <c r="W75" s="102">
        <f t="shared" si="19"/>
        <v>42528.799879024446</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-391100.36491673318</v>
      </c>
      <c r="E77" s="109">
        <f>IF(SUM($B$70:E70)+SUM($B$77:D77)&gt;0,0,SUM($B$70:E70)-SUM($B$77:D77))</f>
        <v>-430245.551790589</v>
      </c>
      <c r="F77" s="109">
        <f>IF(SUM($B$70:F70)+SUM($B$77:E77)&gt;0,0,SUM($B$70:F70)-SUM($B$77:E77))</f>
        <v>-473285.60735111986</v>
      </c>
      <c r="G77" s="109">
        <f>IF(SUM($B$70:G70)+SUM($B$77:F77)&gt;0,0,SUM($B$70:G70)-SUM($B$77:F77))</f>
        <v>-520613.56437262357</v>
      </c>
      <c r="H77" s="109">
        <f>IF(SUM($B$70:H70)+SUM($B$77:G77)&gt;0,0,SUM($B$70:H70)-SUM($B$77:G77))</f>
        <v>-572662.59913176019</v>
      </c>
      <c r="I77" s="109">
        <f>IF(SUM($B$70:I70)+SUM($B$77:H77)&gt;0,0,SUM($B$70:I70)-SUM($B$77:H77))</f>
        <v>-629910.17344290484</v>
      </c>
      <c r="J77" s="109">
        <f>IF(SUM($B$70:J70)+SUM($B$77:I77)&gt;0,0,SUM($B$70:J70)-SUM($B$77:I77))</f>
        <v>-692882.6076614568</v>
      </c>
      <c r="K77" s="109">
        <f>IF(SUM($B$70:K70)+SUM($B$77:J77)&gt;0,0,SUM($B$70:K70)-SUM($B$77:J77))</f>
        <v>-762160.12980088033</v>
      </c>
      <c r="L77" s="109">
        <f>IF(SUM($B$70:L70)+SUM($B$77:K77)&gt;0,0,SUM($B$70:L70)-SUM($B$77:K77))</f>
        <v>-838382.45066412911</v>
      </c>
      <c r="M77" s="109">
        <f>IF(SUM($B$70:M70)+SUM($B$77:L77)&gt;0,0,SUM($B$70:M70)-SUM($B$77:L77))</f>
        <v>-922254.92014788836</v>
      </c>
      <c r="N77" s="109">
        <f>IF(SUM($B$70:N70)+SUM($B$77:M77)&gt;0,0,SUM($B$70:N70)-SUM($B$77:M77))</f>
        <v>-1014555.3256922029</v>
      </c>
      <c r="O77" s="109">
        <f>IF(SUM($B$70:O70)+SUM($B$77:N77)&gt;0,0,SUM($B$70:O70)-SUM($B$77:N77))</f>
        <v>-1116141.400277528</v>
      </c>
      <c r="P77" s="109">
        <f>IF(SUM($B$70:P70)+SUM($B$77:O77)&gt;0,0,SUM($B$70:P70)-SUM($B$77:O77))</f>
        <v>-1227959.114481451</v>
      </c>
      <c r="Q77" s="109">
        <f>IF(SUM($B$70:Q70)+SUM($B$77:P77)&gt;0,0,SUM($B$70:Q70)-SUM($B$77:P77))</f>
        <v>-1351051.8349704966</v>
      </c>
      <c r="R77" s="109">
        <f>IF(SUM($B$70:R70)+SUM($B$77:Q77)&gt;0,0,SUM($B$70:R70)-SUM($B$77:Q77))</f>
        <v>-1486570.4404986631</v>
      </c>
      <c r="S77" s="109">
        <f>IF(SUM($B$70:S70)+SUM($B$77:R77)&gt;0,0,SUM($B$70:S70)-SUM($B$77:R77))</f>
        <v>-1635784.4961020071</v>
      </c>
      <c r="T77" s="109">
        <f>IF(SUM($B$70:T70)+SUM($B$77:S77)&gt;0,0,SUM($B$70:T70)-SUM($B$77:S77))</f>
        <v>-1800094.5968157202</v>
      </c>
      <c r="U77" s="109">
        <f>IF(SUM($B$70:U70)+SUM($B$77:T77)&gt;0,0,SUM($B$70:U70)-SUM($B$77:T77))</f>
        <v>-1981046.0040051658</v>
      </c>
      <c r="V77" s="109">
        <f>IF(SUM($B$70:V70)+SUM($B$77:U77)&gt;0,0,SUM($B$70:V70)-SUM($B$77:U77))</f>
        <v>-2180343.7104149163</v>
      </c>
      <c r="W77" s="109">
        <f>IF(SUM($B$70:W70)+SUM($B$77:V77)&gt;0,0,SUM($B$70:W70)-SUM($B$77:V77))</f>
        <v>-2399869.0844330266</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1593809.74787017</v>
      </c>
      <c r="E82" s="106">
        <f t="shared" si="24"/>
        <v>1743939.4249480604</v>
      </c>
      <c r="F82" s="106">
        <f t="shared" si="24"/>
        <v>1914152.2128468466</v>
      </c>
      <c r="G82" s="106">
        <f t="shared" si="24"/>
        <v>2101320.0902023753</v>
      </c>
      <c r="H82" s="106">
        <f t="shared" si="24"/>
        <v>2307155.6903701047</v>
      </c>
      <c r="I82" s="106">
        <f t="shared" si="24"/>
        <v>2533546.7178386799</v>
      </c>
      <c r="J82" s="106">
        <f t="shared" si="24"/>
        <v>2782574.0247591827</v>
      </c>
      <c r="K82" s="106">
        <f t="shared" si="24"/>
        <v>3056531.569356441</v>
      </c>
      <c r="L82" s="106">
        <f t="shared" si="24"/>
        <v>3357948.4534475254</v>
      </c>
      <c r="M82" s="106">
        <f t="shared" si="24"/>
        <v>3689613.2570723076</v>
      </c>
      <c r="N82" s="106">
        <f t="shared" si="24"/>
        <v>4054600.9112192872</v>
      </c>
      <c r="O82" s="106">
        <f t="shared" si="24"/>
        <v>4456302.3750400851</v>
      </c>
      <c r="P82" s="106">
        <f t="shared" si="24"/>
        <v>4898457.4120464772</v>
      </c>
      <c r="Q82" s="106">
        <f t="shared" si="24"/>
        <v>5385190.7908600979</v>
      </c>
      <c r="R82" s="106">
        <f t="shared" si="24"/>
        <v>5921052.2704532063</v>
      </c>
      <c r="S82" s="106">
        <f t="shared" si="24"/>
        <v>6511060.767828987</v>
      </c>
      <c r="T82" s="106">
        <f t="shared" si="24"/>
        <v>7160753.1481286539</v>
      </c>
      <c r="U82" s="106">
        <f t="shared" si="24"/>
        <v>7876238.1236485736</v>
      </c>
      <c r="V82" s="106">
        <f t="shared" si="24"/>
        <v>8664255.7996774204</v>
      </c>
      <c r="W82" s="106">
        <f t="shared" si="24"/>
        <v>9532243.4619456809</v>
      </c>
    </row>
    <row r="83" spans="1:23" ht="12" customHeight="1" x14ac:dyDescent="0.25">
      <c r="A83" s="94" t="s">
        <v>249</v>
      </c>
      <c r="B83" s="106">
        <f>SUM($B$82:B82)</f>
        <v>0</v>
      </c>
      <c r="C83" s="106">
        <f>SUM(B82:C82)</f>
        <v>977375.2548747079</v>
      </c>
      <c r="D83" s="106">
        <f>SUM(B82:D82)</f>
        <v>2571185.0027448777</v>
      </c>
      <c r="E83" s="106">
        <f>SUM($B$82:E82)</f>
        <v>4315124.4276929386</v>
      </c>
      <c r="F83" s="106">
        <f>SUM($B$82:F82)</f>
        <v>6229276.6405397849</v>
      </c>
      <c r="G83" s="106">
        <f>SUM($B$82:G82)</f>
        <v>8330596.7307421602</v>
      </c>
      <c r="H83" s="106">
        <f>SUM($B$82:H82)</f>
        <v>10637752.421112265</v>
      </c>
      <c r="I83" s="106">
        <f>SUM($B$82:I82)</f>
        <v>13171299.138950946</v>
      </c>
      <c r="J83" s="106">
        <f>SUM($B$82:J82)</f>
        <v>15953873.163710129</v>
      </c>
      <c r="K83" s="106">
        <f>SUM($B$82:K82)</f>
        <v>19010404.73306657</v>
      </c>
      <c r="L83" s="106">
        <f>SUM($B$82:L82)</f>
        <v>22368353.186514094</v>
      </c>
      <c r="M83" s="106">
        <f>SUM($B$82:M82)</f>
        <v>26057966.443586402</v>
      </c>
      <c r="N83" s="106">
        <f>SUM($B$82:N82)</f>
        <v>30112567.354805689</v>
      </c>
      <c r="O83" s="106">
        <f>SUM($B$82:O82)</f>
        <v>34568869.729845777</v>
      </c>
      <c r="P83" s="106">
        <f>SUM($B$82:P82)</f>
        <v>39467327.141892254</v>
      </c>
      <c r="Q83" s="106">
        <f>SUM($B$82:Q82)</f>
        <v>44852517.932752356</v>
      </c>
      <c r="R83" s="106">
        <f>SUM($B$82:R82)</f>
        <v>50773570.203205563</v>
      </c>
      <c r="S83" s="106">
        <f>SUM($B$82:S82)</f>
        <v>57284630.971034549</v>
      </c>
      <c r="T83" s="106">
        <f>SUM($B$82:T82)</f>
        <v>64445384.1191632</v>
      </c>
      <c r="U83" s="106">
        <f>SUM($B$82:U82)</f>
        <v>72321622.242811769</v>
      </c>
      <c r="V83" s="106">
        <f>SUM($B$82:V82)</f>
        <v>80985878.042489186</v>
      </c>
      <c r="W83" s="106">
        <f>SUM($B$82:W82)</f>
        <v>90518121.504434869</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1410451.1043098851</v>
      </c>
      <c r="E85" s="106">
        <f t="shared" si="26"/>
        <v>1365760.3766528787</v>
      </c>
      <c r="F85" s="106">
        <f t="shared" si="26"/>
        <v>1326603.5017377175</v>
      </c>
      <c r="G85" s="106">
        <f t="shared" si="26"/>
        <v>1288778.964170034</v>
      </c>
      <c r="H85" s="106">
        <f t="shared" si="26"/>
        <v>1252231.6748460417</v>
      </c>
      <c r="I85" s="106">
        <f t="shared" si="26"/>
        <v>1216909.4286953409</v>
      </c>
      <c r="J85" s="106">
        <f t="shared" si="26"/>
        <v>1182762.7062354314</v>
      </c>
      <c r="K85" s="106">
        <f t="shared" si="26"/>
        <v>1149744.4924788093</v>
      </c>
      <c r="L85" s="106">
        <f t="shared" si="26"/>
        <v>1117810.1114329761</v>
      </c>
      <c r="M85" s="106">
        <f t="shared" si="26"/>
        <v>1086917.0746251848</v>
      </c>
      <c r="N85" s="106">
        <f t="shared" si="26"/>
        <v>1057024.9422537817</v>
      </c>
      <c r="O85" s="106">
        <f t="shared" si="26"/>
        <v>1028095.1957189982</v>
      </c>
      <c r="P85" s="106">
        <f t="shared" si="26"/>
        <v>1000091.1204202017</v>
      </c>
      <c r="Q85" s="106">
        <f t="shared" si="26"/>
        <v>972977.69782578736</v>
      </c>
      <c r="R85" s="106">
        <f t="shared" si="26"/>
        <v>946721.50592780218</v>
      </c>
      <c r="S85" s="106">
        <f t="shared" si="26"/>
        <v>921290.62728755258</v>
      </c>
      <c r="T85" s="106">
        <f t="shared" si="26"/>
        <v>896654.56396213151</v>
      </c>
      <c r="U85" s="106">
        <f t="shared" si="26"/>
        <v>872784.15867626772</v>
      </c>
      <c r="V85" s="106">
        <f t="shared" si="26"/>
        <v>849651.52167011565</v>
      </c>
      <c r="W85" s="106">
        <f t="shared" si="26"/>
        <v>827229.96271256253</v>
      </c>
    </row>
    <row r="86" spans="1:23" ht="21.75" customHeight="1" x14ac:dyDescent="0.25">
      <c r="A86" s="110" t="s">
        <v>252</v>
      </c>
      <c r="B86" s="106">
        <f>SUM(B85)</f>
        <v>0</v>
      </c>
      <c r="C86" s="106">
        <f t="shared" ref="C86:W86" si="27">C85+B86</f>
        <v>977375.2548747079</v>
      </c>
      <c r="D86" s="106">
        <f t="shared" si="27"/>
        <v>2387826.359184593</v>
      </c>
      <c r="E86" s="106">
        <f t="shared" si="27"/>
        <v>3753586.7358374717</v>
      </c>
      <c r="F86" s="106">
        <f t="shared" si="27"/>
        <v>5080190.2375751892</v>
      </c>
      <c r="G86" s="106">
        <f t="shared" si="27"/>
        <v>6368969.2017452233</v>
      </c>
      <c r="H86" s="106">
        <f t="shared" si="27"/>
        <v>7621200.8765912652</v>
      </c>
      <c r="I86" s="106">
        <f t="shared" si="27"/>
        <v>8838110.3052866068</v>
      </c>
      <c r="J86" s="106">
        <f t="shared" si="27"/>
        <v>10020873.011522038</v>
      </c>
      <c r="K86" s="106">
        <f t="shared" si="27"/>
        <v>11170617.504000846</v>
      </c>
      <c r="L86" s="106">
        <f t="shared" si="27"/>
        <v>12288427.615433823</v>
      </c>
      <c r="M86" s="106">
        <f t="shared" si="27"/>
        <v>13375344.690059008</v>
      </c>
      <c r="N86" s="106">
        <f t="shared" si="27"/>
        <v>14432369.63231279</v>
      </c>
      <c r="O86" s="106">
        <f t="shared" si="27"/>
        <v>15460464.828031788</v>
      </c>
      <c r="P86" s="106">
        <f t="shared" si="27"/>
        <v>16460555.948451988</v>
      </c>
      <c r="Q86" s="106">
        <f t="shared" si="27"/>
        <v>17433533.646277774</v>
      </c>
      <c r="R86" s="106">
        <f t="shared" si="27"/>
        <v>18380255.152205575</v>
      </c>
      <c r="S86" s="106">
        <f t="shared" si="27"/>
        <v>19301545.779493127</v>
      </c>
      <c r="T86" s="106">
        <f t="shared" si="27"/>
        <v>20198200.343455259</v>
      </c>
      <c r="U86" s="106">
        <f t="shared" si="27"/>
        <v>21070984.502131525</v>
      </c>
      <c r="V86" s="106">
        <f t="shared" si="27"/>
        <v>21920636.02380164</v>
      </c>
      <c r="W86" s="106">
        <f t="shared" si="27"/>
        <v>22747865.986514203</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O_Ч2_44</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2024-10-29T06:51:31Z</dcterms:created>
  <dcterms:modified xsi:type="dcterms:W3CDTF">2025-05-08T09:21:26Z</dcterms:modified>
</cp:coreProperties>
</file>